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Rekapitulace" sheetId="1" r:id="rId1"/>
    <sheet name="Zakázka" sheetId="2" r:id="rId2"/>
  </sheets>
  <definedNames>
    <definedName name="eC_Rekapitulace">'Rekapitulace'!$A$5:$E$11</definedName>
    <definedName name="euroCALC">'Zakázka'!$A$5:$O$37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<sst xmlns="http://schemas.openxmlformats.org/spreadsheetml/2006/main" count="211" uniqueCount="114">
  <si>
    <t>Poř.</t>
  </si>
  <si>
    <t>Kód</t>
  </si>
  <si>
    <t>Typ</t>
  </si>
  <si>
    <t>Popis</t>
  </si>
  <si>
    <t>MJ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</si>
  <si>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</si>
  <si>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</si>
  <si>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</si>
  <si>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</si>
  <si>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</si>
  <si>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</si>
  <si>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</si>
  <si>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</si>
  <si>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Objekt</t>
  </si>
  <si>
    <t>Oddíl</t>
  </si>
  <si>
    <t>01: S0 01 - Stavební objekt 01</t>
  </si>
  <si>
    <t>001: Zemní práce</t>
  </si>
  <si>
    <t>121 10-1101/00</t>
  </si>
  <si>
    <t>SP</t>
  </si>
  <si>
    <t>m3</t>
  </si>
  <si>
    <t>01</t>
  </si>
  <si>
    <t>001</t>
  </si>
  <si>
    <t>131 20-1102/00</t>
  </si>
  <si>
    <t>162 70-1105/00</t>
  </si>
  <si>
    <t>162 70-1109/00</t>
  </si>
  <si>
    <t>171 20-1201/00</t>
  </si>
  <si>
    <t>174 10-1101/00</t>
  </si>
  <si>
    <t>181 30-1103/00</t>
  </si>
  <si>
    <t>m2</t>
  </si>
  <si>
    <t>002: Základy</t>
  </si>
  <si>
    <t>002</t>
  </si>
  <si>
    <t>289 98-3211/00</t>
  </si>
  <si>
    <t>Separační vrstva z Pe folie - vč dodávky</t>
  </si>
  <si>
    <t>274 35-1215/00</t>
  </si>
  <si>
    <t>274 35-1216/00</t>
  </si>
  <si>
    <t>274 31-5223/00</t>
  </si>
  <si>
    <t>273 35-2110/00</t>
  </si>
  <si>
    <t>273 36-1821/00</t>
  </si>
  <si>
    <t>t</t>
  </si>
  <si>
    <t>589 32941</t>
  </si>
  <si>
    <t>H</t>
  </si>
  <si>
    <t>273 36-2132/00</t>
  </si>
  <si>
    <t>299 20-1111</t>
  </si>
  <si>
    <t>299 20-1112</t>
  </si>
  <si>
    <t>299 20-1113</t>
  </si>
  <si>
    <t>003: Svislé konstrukce</t>
  </si>
  <si>
    <t>311 11-3124/00</t>
  </si>
  <si>
    <t>003</t>
  </si>
  <si>
    <t>009: Ostatní konstrukce a práce</t>
  </si>
  <si>
    <t>931 99-4142/00</t>
  </si>
  <si>
    <t>Těsnění dilatační spáry betonové konstrukce</t>
  </si>
  <si>
    <t>m</t>
  </si>
  <si>
    <t>009</t>
  </si>
  <si>
    <t>919 72-2111/00</t>
  </si>
  <si>
    <t>Řezání dilatačních spár v betonu</t>
  </si>
  <si>
    <t>099: Přesun hmot HSV</t>
  </si>
  <si>
    <t>998 15-2121/00</t>
  </si>
  <si>
    <t>099</t>
  </si>
  <si>
    <t>767: Konstrukce zámečnické</t>
  </si>
  <si>
    <t>767 99-5103/00</t>
  </si>
  <si>
    <t>kg</t>
  </si>
  <si>
    <t>767</t>
  </si>
  <si>
    <t>145 64052</t>
  </si>
  <si>
    <t>767 99-9001</t>
  </si>
  <si>
    <t>998 76-7201</t>
  </si>
  <si>
    <t>%</t>
  </si>
  <si>
    <t>Celkem (bez DPH)</t>
  </si>
  <si>
    <t>Celkem (včetně DPH)</t>
  </si>
  <si>
    <t>cel.</t>
  </si>
  <si>
    <t>ks</t>
  </si>
  <si>
    <t>Zásyp opěrných zdí, šachet, rýh nebo kolem objektů sypaninou se zhutněním</t>
  </si>
  <si>
    <t xml:space="preserve">Odstranění veškerého bednění bednění stěn </t>
  </si>
  <si>
    <t>Výztuž základových desek a ploch kari sítě,vazání sítí,svařování,dovoz ,včetně spojovacího materiálu a distančních hadů a podložek</t>
  </si>
  <si>
    <t>Výztuž  prvků betonářskou ocelí 10 505 (R) 8-10 mm průměr,rádiusy,šikminy,komplet,vázaní ,distance</t>
  </si>
  <si>
    <t>Ukládka betonu,sříkaná technologie Shotcrete,čerpání a vibrování litého betonu</t>
  </si>
  <si>
    <t>Nosná zeď tl do 200 mm z tvárnic ztraceného bednění včetně výplně z betonu tř. C 12/15</t>
  </si>
  <si>
    <t>Bednění žb.konstrukcí - rádiusy, šikminy, bedny,  překážky,bowle,zatáčky,kotvení do betonu,</t>
  </si>
  <si>
    <t>Zřízení bednění stěn obvodových schodů a ploch,kotvení do betonu a pažení</t>
  </si>
  <si>
    <t>Montáž atypických zámečnických konstrukcí, hran,kotvení</t>
  </si>
  <si>
    <t>64052</t>
  </si>
  <si>
    <t>Osazení copingu vč. ukotvení a zajištění do betonové desky</t>
  </si>
  <si>
    <t>Žárové zinkování</t>
  </si>
  <si>
    <t>00000000215</t>
  </si>
  <si>
    <t>Tabule s provozním řádem</t>
  </si>
  <si>
    <t>767 99-5112/00</t>
  </si>
  <si>
    <t>Svařování a úprava veškerých zamečnických kcí</t>
  </si>
  <si>
    <t>Profil čtverc 50/50/3 ,obdélník 100/60/3, pojízdné zábradlí</t>
  </si>
  <si>
    <t>Přesun hmot pro zámečnické konstrukce v objektech v do 50 m</t>
  </si>
  <si>
    <t>DPH 21%</t>
  </si>
  <si>
    <t>Přesun hmot, zařízení staveniště, oplocení, energie na realizaci,WC</t>
  </si>
  <si>
    <t>Základové zpevňující pásy z betonu prostého C12/15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</si>
  <si>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</si>
  <si>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</si>
  <si>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</si>
  <si>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</si>
  <si>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</si>
  <si>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</si>
  <si>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</si>
  <si>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</si>
  <si>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</si>
  <si>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</si>
  <si>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</si>
  <si>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</si>
  <si>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</si>
  <si>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</si>
  <si>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30.</t>
  </si>
  <si>
    <t>Beton tř.C25/30, který splňuje veškeré pevnostní a povrchové vlastnosti,doprava,čekání</t>
  </si>
  <si>
    <t xml:space="preserve">Začištění a opravení stávající asfaltové plochy,likvidace stávajících překážek </t>
  </si>
  <si>
    <t>Tvarování výplní překážek</t>
  </si>
  <si>
    <t>Dovoz a vodorovné přemístění výplňových materiálů ze vzdálenosti do 10 km</t>
  </si>
  <si>
    <t>Výplňová materiál překážek EPS</t>
  </si>
  <si>
    <t>Skatepark Náchod</t>
  </si>
  <si>
    <t>Povrchová úprava betonu - strojní leštění, ochranný nátěr</t>
  </si>
  <si>
    <t xml:space="preserve">Povrchová úprava betonu - ruční leštění, ochranný nátěr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</si>
</sst>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_(#,##0.0_);[Red]\-\ #,##0.0_);&quot;–&quot;??;_(@_)"/>
  </numFmts>
  <fonts count="47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0"/>
      <name val="Arial"/>
      <family val="2"/>
    </font>
    <font>
      <b/>
      <sz val="11"/>
      <color indexed="6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73" fontId="5" fillId="0" borderId="0" xfId="0" applyNumberFormat="1" applyFont="1" applyFill="1" applyBorder="1" applyAlignment="1">
      <alignment horizontal="right" vertical="top"/>
    </xf>
    <xf numFmtId="174" fontId="3" fillId="0" borderId="0" xfId="0" applyNumberFormat="1" applyFont="1" applyAlignment="1">
      <alignment horizontal="right" vertical="top"/>
    </xf>
    <xf numFmtId="175" fontId="3" fillId="0" borderId="0" xfId="0" applyNumberFormat="1" applyFont="1" applyAlignment="1">
      <alignment horizontal="right" vertical="top"/>
    </xf>
    <xf numFmtId="176" fontId="3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174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3" fontId="7" fillId="0" borderId="0" xfId="0" applyNumberFormat="1" applyFont="1" applyFill="1" applyBorder="1" applyAlignment="1">
      <alignment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right" vertical="top"/>
    </xf>
    <xf numFmtId="175" fontId="3" fillId="0" borderId="11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177" fontId="3" fillId="0" borderId="11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175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1" xfId="47" applyNumberFormat="1" applyFont="1" applyBorder="1" applyAlignment="1">
      <alignment horizontal="left" vertical="top"/>
      <protection/>
    </xf>
    <xf numFmtId="49" fontId="3" fillId="0" borderId="11" xfId="47" applyNumberFormat="1" applyFont="1" applyBorder="1" applyAlignment="1">
      <alignment horizontal="center" vertical="top"/>
      <protection/>
    </xf>
    <xf numFmtId="49" fontId="3" fillId="0" borderId="11" xfId="47" applyNumberFormat="1" applyFont="1" applyBorder="1" applyAlignment="1">
      <alignment horizontal="left" vertical="top" wrapText="1"/>
      <protection/>
    </xf>
    <xf numFmtId="174" fontId="3" fillId="0" borderId="11" xfId="47" applyNumberFormat="1" applyFont="1" applyBorder="1" applyAlignment="1">
      <alignment horizontal="right" vertical="top"/>
      <protection/>
    </xf>
    <xf numFmtId="49" fontId="3" fillId="0" borderId="11" xfId="49" applyNumberFormat="1" applyFont="1" applyBorder="1" applyAlignment="1">
      <alignment horizontal="left" vertical="top"/>
      <protection/>
    </xf>
    <xf numFmtId="175" fontId="3" fillId="0" borderId="11" xfId="49" applyNumberFormat="1" applyFont="1" applyBorder="1" applyAlignment="1">
      <alignment horizontal="right" vertical="top"/>
      <protection/>
    </xf>
    <xf numFmtId="176" fontId="3" fillId="0" borderId="11" xfId="49" applyNumberFormat="1" applyFont="1" applyBorder="1" applyAlignment="1">
      <alignment horizontal="right" vertical="top"/>
      <protection/>
    </xf>
    <xf numFmtId="177" fontId="3" fillId="0" borderId="11" xfId="49" applyNumberFormat="1" applyFont="1" applyBorder="1" applyAlignment="1">
      <alignment horizontal="right" vertical="top"/>
      <protection/>
    </xf>
    <xf numFmtId="173" fontId="45" fillId="0" borderId="11" xfId="0" applyNumberFormat="1" applyFont="1" applyFill="1" applyBorder="1" applyAlignment="1">
      <alignment horizontal="center" vertical="center"/>
    </xf>
    <xf numFmtId="173" fontId="45" fillId="0" borderId="11" xfId="47" applyNumberFormat="1" applyFont="1" applyFill="1" applyBorder="1" applyAlignment="1">
      <alignment horizontal="right" vertical="top"/>
      <protection/>
    </xf>
    <xf numFmtId="173" fontId="46" fillId="0" borderId="0" xfId="0" applyNumberFormat="1" applyFont="1" applyFill="1" applyBorder="1" applyAlignment="1">
      <alignment horizontal="center" vertical="center"/>
    </xf>
    <xf numFmtId="173" fontId="45" fillId="0" borderId="0" xfId="0" applyNumberFormat="1" applyFont="1" applyFill="1" applyBorder="1" applyAlignment="1">
      <alignment horizontal="right"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24" sqref="C24"/>
    </sheetView>
  </sheetViews>
  <sheetFormatPr defaultColWidth="9.140625" defaultRowHeight="12.75" outlineLevelRow="1"/>
  <cols>
    <col min="1" max="1" width="4.7109375" style="0" hidden="1" customWidth="1"/>
    <col min="2" max="2" width="13.8515625" style="0" hidden="1" customWidth="1"/>
    <col min="3" max="3" width="80.7109375" style="0" customWidth="1"/>
    <col min="4" max="4" width="12.8515625" style="0" customWidth="1"/>
    <col min="5" max="5" width="10.28125" style="0" customWidth="1"/>
  </cols>
  <sheetData>
    <row r="1" spans="1:6" ht="21" customHeight="1">
      <c r="A1" s="18">
        <f>IF(Zakázka!$A$1=0,"",Zakázka!$A$1)</f>
      </c>
      <c r="B1" s="19">
        <f>IF(Zakázka!$B$1=0,"",Zakázka!$B$1)</f>
      </c>
      <c r="C1" s="19" t="s">
        <v>111</v>
      </c>
      <c r="D1" s="22">
        <f>IF(Zakázka!$H$1=0,"",Zakázka!$H$1)</f>
      </c>
      <c r="E1" s="24">
        <f>IF(Zakázka!$J$1=0,"",Zakázka!$J$1)</f>
      </c>
      <c r="F1" s="1"/>
    </row>
    <row r="2" spans="1:6" ht="21" customHeight="1">
      <c r="A2" s="18">
        <f>IF(Zakázka!$A$2=0,"",Zakázka!$A$2)</f>
      </c>
      <c r="B2" s="19">
        <f>IF(Zakázka!$B$2=0,"",Zakázka!$B$2)</f>
      </c>
      <c r="C2" s="19"/>
      <c r="D2" s="22">
        <f>IF(Zakázka!$H$2=0,"",Zakázka!$H$2)</f>
      </c>
      <c r="E2" s="24">
        <f>IF(Zakázka!$J$2=0,"",Zakázka!$J$2)</f>
      </c>
      <c r="F2" s="1"/>
    </row>
    <row r="3" spans="1:6" ht="13.5" thickBot="1">
      <c r="A3" s="15" t="str">
        <f>IF(Zakázka!$A$3=0,"",Zakázka!$A$3)</f>
        <v>Poř.</v>
      </c>
      <c r="B3" s="16" t="str">
        <f>IF(Zakázka!$B$3=0,"",Zakázka!$B$3)</f>
        <v>Kód</v>
      </c>
      <c r="C3" s="16" t="str">
        <f>IF(Zakázka!$D$3=0,"",Zakázka!$D$3)</f>
        <v>Popis</v>
      </c>
      <c r="D3" s="15" t="str">
        <f>IF(Zakázka!$H$3=0,"",Zakázka!$H$3)</f>
        <v>Cena</v>
      </c>
      <c r="E3" s="15" t="str">
        <f>IF(Zakázka!$J$3=0,"",Zakázka!$J$3)</f>
        <v>Hmotn.</v>
      </c>
      <c r="F3" s="2"/>
    </row>
    <row r="4" spans="1:6" ht="12" customHeight="1">
      <c r="A4" s="4">
        <f>IF(Zakázka!$A$4=0,"",Zakázka!$A$4)</f>
      </c>
      <c r="B4" s="6">
        <f>IF(Zakázka!$B$4=0,"",Zakázka!$B$4)</f>
      </c>
      <c r="C4" s="6">
        <f>IF(Zakázka!$D$4=0,"",Zakázka!$D$4)</f>
      </c>
      <c r="D4" s="4">
        <f>IF(Zakázka!$H$4=0,"",Zakázka!$H$4)</f>
      </c>
      <c r="E4" s="4">
        <f>IF(Zakázka!$J$4=0,"",Zakázka!$J$4)</f>
      </c>
      <c r="F4" s="2"/>
    </row>
    <row r="5" spans="1:6" ht="21" customHeight="1">
      <c r="A5" s="18">
        <f>IF(Zakázka!$A$5=0,"",Zakázka!$A$5)</f>
      </c>
      <c r="B5" s="19">
        <f>IF(Zakázka!$B$5=0,"",Zakázka!$B$5)</f>
      </c>
      <c r="C5" s="19" t="str">
        <f>IF(Zakázka!$D$5=0,"",Zakázka!$D$5)</f>
        <v>01: S0 01 - Stavební objekt 01</v>
      </c>
      <c r="D5" s="22">
        <f>IF(Zakázka!$H$5=0,"",Zakázka!$H$5)</f>
      </c>
      <c r="E5" s="24">
        <f>IF(Zakázka!$J$5=0,"",Zakázka!$J$5)</f>
        <v>457.793386</v>
      </c>
      <c r="F5" s="1"/>
    </row>
    <row r="6" spans="1:6" ht="20.25" customHeight="1" outlineLevel="1">
      <c r="A6" s="25">
        <f>IF(Zakázka!$A$6=0,"",Zakázka!$A$6)</f>
      </c>
      <c r="B6" s="26">
        <f>IF(Zakázka!$B$6=0,"",Zakázka!$B$6)</f>
      </c>
      <c r="C6" s="26" t="str">
        <f>IF(Zakázka!$D$6=0,"",Zakázka!$D$6)</f>
        <v>001: Zemní práce</v>
      </c>
      <c r="D6" s="29">
        <f>IF(Zakázka!$H$6=0,"",Zakázka!$H$6)</f>
      </c>
      <c r="E6" s="31">
        <f>IF(Zakázka!$J$6=0,"",Zakázka!$J$6)</f>
      </c>
      <c r="F6" s="1"/>
    </row>
    <row r="7" spans="1:6" ht="20.25" customHeight="1" outlineLevel="1">
      <c r="A7" s="25">
        <f>IF(Zakázka!$A$14=0,"",Zakázka!$A$14)</f>
      </c>
      <c r="B7" s="26">
        <f>IF(Zakázka!$B$14=0,"",Zakázka!$B$14)</f>
      </c>
      <c r="C7" s="26" t="str">
        <f>IF(Zakázka!$D$14=0,"",Zakázka!$D$14)</f>
        <v>002: Základy</v>
      </c>
      <c r="D7" s="29">
        <f>IF(Zakázka!$H$14=0,"",Zakázka!$H$14)</f>
      </c>
      <c r="E7" s="31">
        <f>IF(Zakázka!$J$14=0,"",Zakázka!$J$14)</f>
        <v>399.65753800000005</v>
      </c>
      <c r="F7" s="1"/>
    </row>
    <row r="8" spans="1:6" ht="20.25" customHeight="1" outlineLevel="1">
      <c r="A8" s="25">
        <f>IF(Zakázka!$A$26=0,"",Zakázka!$A$26)</f>
      </c>
      <c r="B8" s="26">
        <f>IF(Zakázka!$B$26=0,"",Zakázka!$B$26)</f>
      </c>
      <c r="C8" s="26" t="str">
        <f>IF(Zakázka!$D$26=0,"",Zakázka!$D$26)</f>
        <v>003: Svislé konstrukce</v>
      </c>
      <c r="D8" s="29">
        <f>IF(Zakázka!$H$26=0,"",Zakázka!$H$26)</f>
      </c>
      <c r="E8" s="31">
        <f>IF(Zakázka!$J$26=0,"",Zakázka!$J$26)</f>
        <v>56.07900000000001</v>
      </c>
      <c r="F8" s="1"/>
    </row>
    <row r="9" spans="1:6" ht="20.25" customHeight="1" outlineLevel="1">
      <c r="A9" s="25">
        <f>IF(Zakázka!$A$28=0,"",Zakázka!$A$28)</f>
      </c>
      <c r="B9" s="26">
        <f>IF(Zakázka!$B$28=0,"",Zakázka!$B$28)</f>
      </c>
      <c r="C9" s="26" t="str">
        <f>IF(Zakázka!$D$28=0,"",Zakázka!$D$28)</f>
        <v>009: Ostatní konstrukce a práce</v>
      </c>
      <c r="D9" s="29">
        <f>IF(Zakázka!$H$28=0,"",Zakázka!$H$28)</f>
      </c>
      <c r="E9" s="31">
        <f>IF(Zakázka!$J$28=0,"",Zakázka!$J$28)</f>
        <v>0.14959999999999998</v>
      </c>
      <c r="F9" s="1"/>
    </row>
    <row r="10" spans="1:6" ht="20.25" customHeight="1" outlineLevel="1">
      <c r="A10" s="25">
        <f>IF(Zakázka!$A$31=0,"",Zakázka!$A$31)</f>
      </c>
      <c r="B10" s="26">
        <f>IF(Zakázka!$B$31=0,"",Zakázka!$B$31)</f>
      </c>
      <c r="C10" s="26" t="str">
        <f>IF(Zakázka!$D$31=0,"",Zakázka!$D$31)</f>
        <v>099: Přesun hmot HSV</v>
      </c>
      <c r="D10" s="29">
        <f>IF(Zakázka!$H$31=0,"",Zakázka!$H$31)</f>
      </c>
      <c r="E10" s="31">
        <f>IF(Zakázka!$J$31=0,"",Zakázka!$J$31)</f>
      </c>
      <c r="F10" s="1"/>
    </row>
    <row r="11" spans="1:6" ht="20.25" customHeight="1" outlineLevel="1" thickBot="1">
      <c r="A11" s="25">
        <f>IF(Zakázka!$A$33=0,"",Zakázka!$A$33)</f>
      </c>
      <c r="B11" s="26">
        <f>IF(Zakázka!$B$33=0,"",Zakázka!$B$33)</f>
      </c>
      <c r="C11" s="26" t="str">
        <f>IF(Zakázka!$D$33=0,"",Zakázka!$D$33)</f>
        <v>767: Konstrukce zámečnické</v>
      </c>
      <c r="D11" s="29">
        <f>IF(Zakázka!$H$33=0,"",Zakázka!$H$33)</f>
      </c>
      <c r="E11" s="31">
        <f>IF(Zakázka!$J$33=0,"",Zakázka!$J$33)</f>
        <v>1.907248</v>
      </c>
      <c r="F11" s="1"/>
    </row>
    <row r="12" spans="1:5" s="43" customFormat="1" ht="21" customHeight="1">
      <c r="A12" s="41"/>
      <c r="B12" s="41"/>
      <c r="C12" s="41" t="s">
        <v>66</v>
      </c>
      <c r="D12" s="42">
        <f>SUM($D$1,$D$2,$D$4,$D$5)</f>
        <v>0</v>
      </c>
      <c r="E12" s="41"/>
    </row>
    <row r="13" spans="3:4" s="43" customFormat="1" ht="21" customHeight="1">
      <c r="C13" s="43" t="s">
        <v>88</v>
      </c>
      <c r="D13" s="22">
        <f>D15-D12</f>
        <v>0</v>
      </c>
    </row>
    <row r="14" spans="1:4" s="44" customFormat="1" ht="20.25" customHeight="1" outlineLevel="1" thickBot="1">
      <c r="A14" s="44">
        <f>SUMIF(Zakázka!M1:M37,19,Zakázka!H1:H37)</f>
        <v>0</v>
      </c>
      <c r="D14" s="29"/>
    </row>
    <row r="15" spans="1:5" s="43" customFormat="1" ht="21" customHeight="1">
      <c r="A15" s="41"/>
      <c r="B15" s="41"/>
      <c r="C15" s="41" t="s">
        <v>67</v>
      </c>
      <c r="D15" s="42">
        <f>D12*1.21</f>
        <v>0</v>
      </c>
      <c r="E15" s="41"/>
    </row>
    <row r="16" ht="12.75">
      <c r="D16" s="40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&amp;C&amp;8&amp;P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43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S20" sqref="S20"/>
    </sheetView>
  </sheetViews>
  <sheetFormatPr defaultColWidth="9.140625" defaultRowHeight="12.75" outlineLevelRow="2"/>
  <cols>
    <col min="1" max="1" width="4.7109375" style="3" bestFit="1" customWidth="1"/>
    <col min="2" max="2" width="13.8515625" style="5" bestFit="1" customWidth="1"/>
    <col min="3" max="3" width="3.8515625" style="7" bestFit="1" customWidth="1"/>
    <col min="4" max="4" width="80.7109375" style="8" customWidth="1"/>
    <col min="5" max="5" width="3.57421875" style="7" bestFit="1" customWidth="1"/>
    <col min="6" max="6" width="13.8515625" style="10" bestFit="1" customWidth="1"/>
    <col min="7" max="7" width="12.8515625" style="11" bestFit="1" customWidth="1"/>
    <col min="8" max="8" width="12.8515625" style="12" bestFit="1" customWidth="1"/>
    <col min="9" max="9" width="11.421875" style="13" bestFit="1" customWidth="1"/>
    <col min="10" max="10" width="10.28125" style="14" bestFit="1" customWidth="1"/>
    <col min="11" max="11" width="8.7109375" style="13" bestFit="1" customWidth="1"/>
    <col min="12" max="12" width="5.140625" style="14" bestFit="1" customWidth="1"/>
    <col min="13" max="13" width="4.421875" style="12" bestFit="1" customWidth="1"/>
    <col min="14" max="14" width="6.28125" style="5" bestFit="1" customWidth="1"/>
    <col min="15" max="15" width="5.140625" style="5" bestFit="1" customWidth="1"/>
  </cols>
  <sheetData>
    <row r="1" spans="1:15" ht="21" customHeight="1">
      <c r="A1" s="18"/>
      <c r="B1" s="19"/>
      <c r="C1" s="19"/>
      <c r="D1" s="19"/>
      <c r="E1" s="19"/>
      <c r="F1" s="20"/>
      <c r="G1" s="21"/>
      <c r="H1" s="22"/>
      <c r="I1" s="23"/>
      <c r="J1" s="24"/>
      <c r="K1" s="23"/>
      <c r="L1" s="24"/>
      <c r="M1" s="22"/>
      <c r="N1" s="19"/>
      <c r="O1" s="19"/>
    </row>
    <row r="2" spans="1:15" ht="21" customHeight="1">
      <c r="A2" s="18"/>
      <c r="B2" s="19"/>
      <c r="C2" s="19"/>
      <c r="D2" s="19"/>
      <c r="E2" s="19"/>
      <c r="F2" s="20"/>
      <c r="G2" s="21"/>
      <c r="H2" s="22"/>
      <c r="I2" s="23"/>
      <c r="J2" s="24"/>
      <c r="K2" s="23"/>
      <c r="L2" s="24"/>
      <c r="M2" s="22"/>
      <c r="N2" s="19"/>
      <c r="O2" s="19"/>
    </row>
    <row r="3" spans="1:15" ht="13.5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6" t="s">
        <v>13</v>
      </c>
      <c r="O3" s="16" t="s">
        <v>14</v>
      </c>
    </row>
    <row r="4" spans="1:15" ht="12" customHeight="1">
      <c r="A4" s="4"/>
      <c r="B4" s="6"/>
      <c r="C4" s="6"/>
      <c r="D4" s="6"/>
      <c r="E4" s="9"/>
      <c r="F4" s="4"/>
      <c r="G4" s="4"/>
      <c r="H4" s="4"/>
      <c r="I4" s="4"/>
      <c r="J4" s="4"/>
      <c r="K4" s="4"/>
      <c r="L4" s="4"/>
      <c r="M4" s="4"/>
      <c r="N4" s="6"/>
      <c r="O4" s="6"/>
    </row>
    <row r="5" spans="1:15" ht="21" customHeight="1">
      <c r="A5" s="18"/>
      <c r="B5" s="19"/>
      <c r="C5" s="19"/>
      <c r="D5" s="19" t="s">
        <v>15</v>
      </c>
      <c r="E5" s="19"/>
      <c r="F5" s="20"/>
      <c r="G5" s="21"/>
      <c r="H5" s="22">
        <f>SUBTOTAL(9,H6:H40)</f>
        <v>0</v>
      </c>
      <c r="I5" s="23"/>
      <c r="J5" s="24">
        <f>SUBTOTAL(9,J6:J37)</f>
        <v>457.793386</v>
      </c>
      <c r="K5" s="23"/>
      <c r="L5" s="24">
        <f>SUBTOTAL(9,L6:L37)</f>
        <v>0</v>
      </c>
      <c r="M5" s="22"/>
      <c r="N5" s="19"/>
      <c r="O5" s="19"/>
    </row>
    <row r="6" spans="1:15" ht="20.25" customHeight="1" outlineLevel="1">
      <c r="A6" s="25"/>
      <c r="B6" s="26"/>
      <c r="C6" s="26"/>
      <c r="D6" s="26" t="s">
        <v>16</v>
      </c>
      <c r="E6" s="26"/>
      <c r="F6" s="27"/>
      <c r="G6" s="28"/>
      <c r="H6" s="29">
        <f>SUBTOTAL(9,H7:H13)</f>
        <v>0</v>
      </c>
      <c r="I6" s="30"/>
      <c r="J6" s="31">
        <f>SUBTOTAL(9,J7:J13)</f>
        <v>0</v>
      </c>
      <c r="K6" s="30"/>
      <c r="L6" s="31">
        <f>SUBTOTAL(9,L7:L13)</f>
        <v>0</v>
      </c>
      <c r="M6" s="29"/>
      <c r="N6" s="26"/>
      <c r="O6" s="26"/>
    </row>
    <row r="7" spans="1:15" ht="12.75" outlineLevel="2">
      <c r="A7" s="32">
        <v>1</v>
      </c>
      <c r="B7" s="33" t="s">
        <v>17</v>
      </c>
      <c r="C7" s="34" t="s">
        <v>18</v>
      </c>
      <c r="D7" s="35" t="s">
        <v>107</v>
      </c>
      <c r="E7" s="34" t="s">
        <v>28</v>
      </c>
      <c r="F7" s="53">
        <v>735</v>
      </c>
      <c r="G7" s="36">
        <v>0</v>
      </c>
      <c r="H7" s="37">
        <f>F7*G7</f>
        <v>0</v>
      </c>
      <c r="I7" s="38"/>
      <c r="J7" s="39">
        <f aca="true" t="shared" si="0" ref="J7:J13">F7*I7</f>
        <v>0</v>
      </c>
      <c r="K7" s="38"/>
      <c r="L7" s="39">
        <f aca="true" t="shared" si="1" ref="L7:L13">F7*K7</f>
        <v>0</v>
      </c>
      <c r="M7" s="37">
        <v>19</v>
      </c>
      <c r="N7" s="33" t="s">
        <v>20</v>
      </c>
      <c r="O7" s="33" t="s">
        <v>21</v>
      </c>
    </row>
    <row r="8" spans="1:15" ht="12.75" outlineLevel="2">
      <c r="A8" s="32">
        <v>2</v>
      </c>
      <c r="B8" s="33" t="s">
        <v>22</v>
      </c>
      <c r="C8" s="34" t="s">
        <v>18</v>
      </c>
      <c r="D8" s="35" t="s">
        <v>108</v>
      </c>
      <c r="E8" s="34" t="s">
        <v>19</v>
      </c>
      <c r="F8" s="53">
        <v>250</v>
      </c>
      <c r="G8" s="36">
        <v>0</v>
      </c>
      <c r="H8" s="37">
        <f aca="true" t="shared" si="2" ref="H8:H40">F8*G8</f>
        <v>0</v>
      </c>
      <c r="I8" s="38"/>
      <c r="J8" s="39">
        <f t="shared" si="0"/>
        <v>0</v>
      </c>
      <c r="K8" s="38"/>
      <c r="L8" s="39">
        <f t="shared" si="1"/>
        <v>0</v>
      </c>
      <c r="M8" s="37">
        <v>19</v>
      </c>
      <c r="N8" s="33" t="s">
        <v>20</v>
      </c>
      <c r="O8" s="33" t="s">
        <v>21</v>
      </c>
    </row>
    <row r="9" spans="1:15" ht="12.75" outlineLevel="2">
      <c r="A9" s="32">
        <v>3</v>
      </c>
      <c r="B9" s="33" t="s">
        <v>23</v>
      </c>
      <c r="C9" s="34" t="s">
        <v>18</v>
      </c>
      <c r="D9" s="35" t="s">
        <v>109</v>
      </c>
      <c r="E9" s="34" t="s">
        <v>19</v>
      </c>
      <c r="F9" s="53">
        <v>228</v>
      </c>
      <c r="G9" s="36">
        <v>0</v>
      </c>
      <c r="H9" s="37">
        <f t="shared" si="2"/>
        <v>0</v>
      </c>
      <c r="I9" s="38"/>
      <c r="J9" s="39">
        <f>F9*I9</f>
        <v>0</v>
      </c>
      <c r="K9" s="38"/>
      <c r="L9" s="39">
        <f t="shared" si="1"/>
        <v>0</v>
      </c>
      <c r="M9" s="37">
        <v>19</v>
      </c>
      <c r="N9" s="33" t="s">
        <v>20</v>
      </c>
      <c r="O9" s="33" t="s">
        <v>21</v>
      </c>
    </row>
    <row r="10" spans="1:15" ht="12.75" outlineLevel="2">
      <c r="A10" s="32">
        <v>4</v>
      </c>
      <c r="B10" s="33" t="s">
        <v>24</v>
      </c>
      <c r="C10" s="34" t="s">
        <v>18</v>
      </c>
      <c r="D10" s="35" t="s">
        <v>110</v>
      </c>
      <c r="E10" s="34" t="s">
        <v>19</v>
      </c>
      <c r="F10" s="53">
        <v>228</v>
      </c>
      <c r="G10" s="36">
        <v>0</v>
      </c>
      <c r="H10" s="37">
        <f t="shared" si="2"/>
        <v>0</v>
      </c>
      <c r="I10" s="38"/>
      <c r="J10" s="39">
        <f t="shared" si="0"/>
        <v>0</v>
      </c>
      <c r="K10" s="38"/>
      <c r="L10" s="39">
        <f t="shared" si="1"/>
        <v>0</v>
      </c>
      <c r="M10" s="37">
        <v>19</v>
      </c>
      <c r="N10" s="33" t="s">
        <v>20</v>
      </c>
      <c r="O10" s="33" t="s">
        <v>21</v>
      </c>
    </row>
    <row r="11" spans="1:15" ht="12.75" outlineLevel="2">
      <c r="A11" s="32">
        <v>5</v>
      </c>
      <c r="B11" s="33" t="s">
        <v>25</v>
      </c>
      <c r="C11" s="34" t="s">
        <v>18</v>
      </c>
      <c r="D11" s="35"/>
      <c r="E11" s="34"/>
      <c r="F11" s="53"/>
      <c r="G11" s="36"/>
      <c r="H11" s="37">
        <f t="shared" si="2"/>
        <v>0</v>
      </c>
      <c r="I11" s="38"/>
      <c r="J11" s="39">
        <f t="shared" si="0"/>
        <v>0</v>
      </c>
      <c r="K11" s="38"/>
      <c r="L11" s="39">
        <f t="shared" si="1"/>
        <v>0</v>
      </c>
      <c r="M11" s="37">
        <v>19</v>
      </c>
      <c r="N11" s="33" t="s">
        <v>20</v>
      </c>
      <c r="O11" s="33" t="s">
        <v>21</v>
      </c>
    </row>
    <row r="12" spans="1:15" ht="12.75" outlineLevel="2">
      <c r="A12" s="32">
        <v>6</v>
      </c>
      <c r="B12" s="33" t="s">
        <v>26</v>
      </c>
      <c r="C12" s="34" t="s">
        <v>18</v>
      </c>
      <c r="D12" s="35" t="s">
        <v>70</v>
      </c>
      <c r="E12" s="34" t="s">
        <v>19</v>
      </c>
      <c r="F12" s="53">
        <v>16.74</v>
      </c>
      <c r="G12" s="36">
        <v>0</v>
      </c>
      <c r="H12" s="37">
        <f t="shared" si="2"/>
        <v>0</v>
      </c>
      <c r="I12" s="38"/>
      <c r="J12" s="39">
        <f t="shared" si="0"/>
        <v>0</v>
      </c>
      <c r="K12" s="38"/>
      <c r="L12" s="39">
        <f t="shared" si="1"/>
        <v>0</v>
      </c>
      <c r="M12" s="37">
        <v>19</v>
      </c>
      <c r="N12" s="33" t="s">
        <v>20</v>
      </c>
      <c r="O12" s="33" t="s">
        <v>21</v>
      </c>
    </row>
    <row r="13" spans="1:15" ht="12.75" outlineLevel="2">
      <c r="A13" s="32">
        <v>7</v>
      </c>
      <c r="B13" s="33" t="s">
        <v>27</v>
      </c>
      <c r="C13" s="34" t="s">
        <v>18</v>
      </c>
      <c r="D13" s="35"/>
      <c r="E13" s="34"/>
      <c r="F13" s="53"/>
      <c r="G13" s="36"/>
      <c r="H13" s="37">
        <f t="shared" si="2"/>
        <v>0</v>
      </c>
      <c r="I13" s="38"/>
      <c r="J13" s="39">
        <f t="shared" si="0"/>
        <v>0</v>
      </c>
      <c r="K13" s="38"/>
      <c r="L13" s="39">
        <f t="shared" si="1"/>
        <v>0</v>
      </c>
      <c r="M13" s="37">
        <v>19</v>
      </c>
      <c r="N13" s="33" t="s">
        <v>20</v>
      </c>
      <c r="O13" s="33" t="s">
        <v>21</v>
      </c>
    </row>
    <row r="14" spans="1:15" ht="20.25" customHeight="1" outlineLevel="1">
      <c r="A14" s="25"/>
      <c r="B14" s="26"/>
      <c r="C14" s="26"/>
      <c r="D14" s="26" t="s">
        <v>29</v>
      </c>
      <c r="E14" s="26"/>
      <c r="F14" s="55"/>
      <c r="G14" s="28"/>
      <c r="H14" s="29">
        <f>SUBTOTAL(9,H15:H25)</f>
        <v>0</v>
      </c>
      <c r="I14" s="30"/>
      <c r="J14" s="31">
        <f>SUBTOTAL(9,J15:J25)</f>
        <v>399.65753800000005</v>
      </c>
      <c r="K14" s="30"/>
      <c r="L14" s="31">
        <f>SUBTOTAL(9,L15:L25)</f>
        <v>0</v>
      </c>
      <c r="M14" s="29"/>
      <c r="N14" s="26"/>
      <c r="O14" s="26"/>
    </row>
    <row r="15" spans="1:15" ht="12.75" outlineLevel="2">
      <c r="A15" s="32" t="s">
        <v>91</v>
      </c>
      <c r="B15" s="33" t="s">
        <v>31</v>
      </c>
      <c r="C15" s="34" t="s">
        <v>18</v>
      </c>
      <c r="D15" s="35" t="s">
        <v>32</v>
      </c>
      <c r="E15" s="34" t="s">
        <v>28</v>
      </c>
      <c r="F15" s="53">
        <v>735</v>
      </c>
      <c r="G15" s="36">
        <v>0</v>
      </c>
      <c r="H15" s="37">
        <f t="shared" si="2"/>
        <v>0</v>
      </c>
      <c r="I15" s="38">
        <v>3E-05</v>
      </c>
      <c r="J15" s="39">
        <f aca="true" t="shared" si="3" ref="J15:J25">F15*I15</f>
        <v>0.02205</v>
      </c>
      <c r="K15" s="38"/>
      <c r="L15" s="39">
        <f aca="true" t="shared" si="4" ref="L15:L25">F15*K15</f>
        <v>0</v>
      </c>
      <c r="M15" s="37">
        <v>19</v>
      </c>
      <c r="N15" s="33" t="s">
        <v>20</v>
      </c>
      <c r="O15" s="33" t="s">
        <v>30</v>
      </c>
    </row>
    <row r="16" spans="1:15" ht="12.75" outlineLevel="2">
      <c r="A16" s="32">
        <v>12</v>
      </c>
      <c r="B16" s="33" t="s">
        <v>33</v>
      </c>
      <c r="C16" s="34" t="s">
        <v>18</v>
      </c>
      <c r="D16" s="35" t="s">
        <v>77</v>
      </c>
      <c r="E16" s="34" t="s">
        <v>28</v>
      </c>
      <c r="F16" s="53">
        <v>55</v>
      </c>
      <c r="G16" s="36">
        <v>0</v>
      </c>
      <c r="H16" s="37">
        <f t="shared" si="2"/>
        <v>0</v>
      </c>
      <c r="I16" s="38">
        <v>0.00114</v>
      </c>
      <c r="J16" s="39">
        <f t="shared" si="3"/>
        <v>0.06269999999999999</v>
      </c>
      <c r="K16" s="38"/>
      <c r="L16" s="39">
        <f t="shared" si="4"/>
        <v>0</v>
      </c>
      <c r="M16" s="37">
        <v>19</v>
      </c>
      <c r="N16" s="33" t="s">
        <v>20</v>
      </c>
      <c r="O16" s="33" t="s">
        <v>30</v>
      </c>
    </row>
    <row r="17" spans="1:15" ht="12.75" outlineLevel="2">
      <c r="A17" s="32">
        <v>13</v>
      </c>
      <c r="B17" s="33" t="s">
        <v>34</v>
      </c>
      <c r="C17" s="34" t="s">
        <v>18</v>
      </c>
      <c r="D17" s="35" t="s">
        <v>71</v>
      </c>
      <c r="E17" s="34" t="s">
        <v>28</v>
      </c>
      <c r="F17" s="53">
        <v>55</v>
      </c>
      <c r="G17" s="36">
        <v>0</v>
      </c>
      <c r="H17" s="37">
        <f t="shared" si="2"/>
        <v>0</v>
      </c>
      <c r="I17" s="38"/>
      <c r="J17" s="39">
        <f t="shared" si="3"/>
        <v>0</v>
      </c>
      <c r="K17" s="38"/>
      <c r="L17" s="39">
        <f t="shared" si="4"/>
        <v>0</v>
      </c>
      <c r="M17" s="37">
        <v>19</v>
      </c>
      <c r="N17" s="33" t="s">
        <v>20</v>
      </c>
      <c r="O17" s="33" t="s">
        <v>30</v>
      </c>
    </row>
    <row r="18" spans="1:15" ht="12.75" outlineLevel="2">
      <c r="A18" s="32">
        <v>14</v>
      </c>
      <c r="B18" s="33" t="s">
        <v>35</v>
      </c>
      <c r="C18" s="34" t="s">
        <v>18</v>
      </c>
      <c r="D18" s="35" t="s">
        <v>90</v>
      </c>
      <c r="E18" s="34" t="s">
        <v>19</v>
      </c>
      <c r="F18" s="53">
        <v>10.7</v>
      </c>
      <c r="G18" s="36">
        <v>0</v>
      </c>
      <c r="H18" s="37">
        <f t="shared" si="2"/>
        <v>0</v>
      </c>
      <c r="I18" s="38">
        <v>2.25634</v>
      </c>
      <c r="J18" s="39">
        <f t="shared" si="3"/>
        <v>24.142837999999998</v>
      </c>
      <c r="K18" s="38"/>
      <c r="L18" s="39">
        <f t="shared" si="4"/>
        <v>0</v>
      </c>
      <c r="M18" s="37">
        <v>19</v>
      </c>
      <c r="N18" s="33" t="s">
        <v>20</v>
      </c>
      <c r="O18" s="33" t="s">
        <v>30</v>
      </c>
    </row>
    <row r="19" spans="1:15" ht="12.75" outlineLevel="2">
      <c r="A19" s="32" t="s">
        <v>92</v>
      </c>
      <c r="B19" s="33" t="s">
        <v>36</v>
      </c>
      <c r="C19" s="34" t="s">
        <v>18</v>
      </c>
      <c r="D19" s="35" t="s">
        <v>76</v>
      </c>
      <c r="E19" s="34" t="s">
        <v>28</v>
      </c>
      <c r="F19" s="53">
        <v>145</v>
      </c>
      <c r="G19" s="36">
        <v>0</v>
      </c>
      <c r="H19" s="37">
        <f t="shared" si="2"/>
        <v>0</v>
      </c>
      <c r="I19" s="38">
        <v>0.00571</v>
      </c>
      <c r="J19" s="39">
        <f t="shared" si="3"/>
        <v>0.82795</v>
      </c>
      <c r="K19" s="38"/>
      <c r="L19" s="39">
        <f t="shared" si="4"/>
        <v>0</v>
      </c>
      <c r="M19" s="37">
        <v>19</v>
      </c>
      <c r="N19" s="33" t="s">
        <v>20</v>
      </c>
      <c r="O19" s="33" t="s">
        <v>30</v>
      </c>
    </row>
    <row r="20" spans="1:15" ht="25.5" outlineLevel="2">
      <c r="A20" s="32" t="s">
        <v>93</v>
      </c>
      <c r="B20" s="33" t="s">
        <v>37</v>
      </c>
      <c r="C20" s="34" t="s">
        <v>18</v>
      </c>
      <c r="D20" s="35" t="s">
        <v>73</v>
      </c>
      <c r="E20" s="34" t="s">
        <v>38</v>
      </c>
      <c r="F20" s="53">
        <v>2.3</v>
      </c>
      <c r="G20" s="36">
        <v>0</v>
      </c>
      <c r="H20" s="37">
        <f t="shared" si="2"/>
        <v>0</v>
      </c>
      <c r="I20" s="38">
        <v>1.02</v>
      </c>
      <c r="J20" s="39">
        <f t="shared" si="3"/>
        <v>2.3459999999999996</v>
      </c>
      <c r="K20" s="38"/>
      <c r="L20" s="39">
        <f t="shared" si="4"/>
        <v>0</v>
      </c>
      <c r="M20" s="37">
        <v>19</v>
      </c>
      <c r="N20" s="33" t="s">
        <v>20</v>
      </c>
      <c r="O20" s="33" t="s">
        <v>30</v>
      </c>
    </row>
    <row r="21" spans="1:15" ht="12.75" outlineLevel="2">
      <c r="A21" s="32" t="s">
        <v>94</v>
      </c>
      <c r="B21" s="33" t="s">
        <v>39</v>
      </c>
      <c r="C21" s="34" t="s">
        <v>40</v>
      </c>
      <c r="D21" s="35" t="s">
        <v>106</v>
      </c>
      <c r="E21" s="34" t="s">
        <v>19</v>
      </c>
      <c r="F21" s="53">
        <v>150</v>
      </c>
      <c r="G21" s="36">
        <v>0</v>
      </c>
      <c r="H21" s="37">
        <f t="shared" si="2"/>
        <v>0</v>
      </c>
      <c r="I21" s="38">
        <v>2.42</v>
      </c>
      <c r="J21" s="39">
        <f t="shared" si="3"/>
        <v>363</v>
      </c>
      <c r="K21" s="38"/>
      <c r="L21" s="39">
        <f t="shared" si="4"/>
        <v>0</v>
      </c>
      <c r="M21" s="37">
        <v>19</v>
      </c>
      <c r="N21" s="33" t="s">
        <v>20</v>
      </c>
      <c r="O21" s="33" t="s">
        <v>30</v>
      </c>
    </row>
    <row r="22" spans="1:15" ht="25.5" outlineLevel="2">
      <c r="A22" s="32" t="s">
        <v>95</v>
      </c>
      <c r="B22" s="33" t="s">
        <v>41</v>
      </c>
      <c r="C22" s="34" t="s">
        <v>18</v>
      </c>
      <c r="D22" s="35" t="s">
        <v>72</v>
      </c>
      <c r="E22" s="34" t="s">
        <v>38</v>
      </c>
      <c r="F22" s="53">
        <v>8.9</v>
      </c>
      <c r="G22" s="36">
        <v>0</v>
      </c>
      <c r="H22" s="37">
        <f t="shared" si="2"/>
        <v>0</v>
      </c>
      <c r="I22" s="38">
        <v>1.04</v>
      </c>
      <c r="J22" s="39">
        <f t="shared" si="3"/>
        <v>9.256</v>
      </c>
      <c r="K22" s="38"/>
      <c r="L22" s="39">
        <f t="shared" si="4"/>
        <v>0</v>
      </c>
      <c r="M22" s="37">
        <v>19</v>
      </c>
      <c r="N22" s="33" t="s">
        <v>20</v>
      </c>
      <c r="O22" s="33" t="s">
        <v>30</v>
      </c>
    </row>
    <row r="23" spans="1:15" ht="12.75" outlineLevel="2">
      <c r="A23" s="32" t="s">
        <v>96</v>
      </c>
      <c r="B23" s="33" t="s">
        <v>42</v>
      </c>
      <c r="C23" s="34" t="s">
        <v>18</v>
      </c>
      <c r="D23" s="35" t="s">
        <v>74</v>
      </c>
      <c r="E23" s="34" t="s">
        <v>19</v>
      </c>
      <c r="F23" s="53">
        <v>150</v>
      </c>
      <c r="G23" s="36">
        <v>0</v>
      </c>
      <c r="H23" s="37">
        <f t="shared" si="2"/>
        <v>0</v>
      </c>
      <c r="I23" s="38"/>
      <c r="J23" s="39">
        <f t="shared" si="3"/>
        <v>0</v>
      </c>
      <c r="K23" s="38"/>
      <c r="L23" s="39">
        <f t="shared" si="4"/>
        <v>0</v>
      </c>
      <c r="M23" s="37">
        <v>19</v>
      </c>
      <c r="N23" s="33" t="s">
        <v>20</v>
      </c>
      <c r="O23" s="33" t="s">
        <v>30</v>
      </c>
    </row>
    <row r="24" spans="1:15" ht="12.75" outlineLevel="2">
      <c r="A24" s="32" t="s">
        <v>97</v>
      </c>
      <c r="B24" s="33" t="s">
        <v>43</v>
      </c>
      <c r="C24" s="34" t="s">
        <v>18</v>
      </c>
      <c r="D24" s="35" t="s">
        <v>112</v>
      </c>
      <c r="E24" s="34" t="s">
        <v>28</v>
      </c>
      <c r="F24" s="53">
        <v>540.5</v>
      </c>
      <c r="G24" s="36">
        <v>0</v>
      </c>
      <c r="H24" s="37">
        <f t="shared" si="2"/>
        <v>0</v>
      </c>
      <c r="I24" s="38"/>
      <c r="J24" s="39">
        <f t="shared" si="3"/>
        <v>0</v>
      </c>
      <c r="K24" s="38"/>
      <c r="L24" s="39">
        <f t="shared" si="4"/>
        <v>0</v>
      </c>
      <c r="M24" s="37">
        <v>19</v>
      </c>
      <c r="N24" s="33" t="s">
        <v>20</v>
      </c>
      <c r="O24" s="33" t="s">
        <v>30</v>
      </c>
    </row>
    <row r="25" spans="1:15" ht="12.75" outlineLevel="2">
      <c r="A25" s="32" t="s">
        <v>98</v>
      </c>
      <c r="B25" s="33" t="s">
        <v>44</v>
      </c>
      <c r="C25" s="34" t="s">
        <v>18</v>
      </c>
      <c r="D25" s="35" t="s">
        <v>113</v>
      </c>
      <c r="E25" s="34" t="s">
        <v>28</v>
      </c>
      <c r="F25" s="53">
        <v>194.5</v>
      </c>
      <c r="G25" s="36">
        <v>0</v>
      </c>
      <c r="H25" s="37">
        <f t="shared" si="2"/>
        <v>0</v>
      </c>
      <c r="I25" s="38"/>
      <c r="J25" s="39">
        <f t="shared" si="3"/>
        <v>0</v>
      </c>
      <c r="K25" s="38"/>
      <c r="L25" s="39">
        <f t="shared" si="4"/>
        <v>0</v>
      </c>
      <c r="M25" s="37">
        <v>19</v>
      </c>
      <c r="N25" s="33" t="s">
        <v>20</v>
      </c>
      <c r="O25" s="33" t="s">
        <v>30</v>
      </c>
    </row>
    <row r="26" spans="1:15" ht="20.25" customHeight="1" outlineLevel="1">
      <c r="A26" s="25"/>
      <c r="B26" s="26"/>
      <c r="C26" s="26"/>
      <c r="D26" s="26" t="s">
        <v>45</v>
      </c>
      <c r="E26" s="26"/>
      <c r="F26" s="55"/>
      <c r="G26" s="28"/>
      <c r="H26" s="29">
        <f>SUBTOTAL(9,H27)</f>
        <v>0</v>
      </c>
      <c r="I26" s="30"/>
      <c r="J26" s="31">
        <f>SUBTOTAL(9,J27:J27)</f>
        <v>56.07900000000001</v>
      </c>
      <c r="K26" s="30"/>
      <c r="L26" s="31">
        <f>SUBTOTAL(9,L27:L27)</f>
        <v>0</v>
      </c>
      <c r="M26" s="29"/>
      <c r="N26" s="26"/>
      <c r="O26" s="26"/>
    </row>
    <row r="27" spans="1:15" ht="12.75" outlineLevel="2">
      <c r="A27" s="32" t="s">
        <v>99</v>
      </c>
      <c r="B27" s="33" t="s">
        <v>46</v>
      </c>
      <c r="C27" s="34" t="s">
        <v>18</v>
      </c>
      <c r="D27" s="35" t="s">
        <v>75</v>
      </c>
      <c r="E27" s="34" t="s">
        <v>28</v>
      </c>
      <c r="F27" s="53">
        <v>83.7</v>
      </c>
      <c r="G27" s="36">
        <v>0</v>
      </c>
      <c r="H27" s="37">
        <f t="shared" si="2"/>
        <v>0</v>
      </c>
      <c r="I27" s="38">
        <v>0.67</v>
      </c>
      <c r="J27" s="39">
        <f>F27*I27</f>
        <v>56.07900000000001</v>
      </c>
      <c r="K27" s="38"/>
      <c r="L27" s="39">
        <f>F27*K27</f>
        <v>0</v>
      </c>
      <c r="M27" s="37">
        <v>19</v>
      </c>
      <c r="N27" s="33" t="s">
        <v>20</v>
      </c>
      <c r="O27" s="33" t="s">
        <v>47</v>
      </c>
    </row>
    <row r="28" spans="1:15" ht="20.25" customHeight="1" outlineLevel="1">
      <c r="A28" s="25"/>
      <c r="B28" s="26"/>
      <c r="C28" s="26"/>
      <c r="D28" s="26" t="s">
        <v>48</v>
      </c>
      <c r="E28" s="26"/>
      <c r="F28" s="55"/>
      <c r="G28" s="28"/>
      <c r="H28" s="29">
        <f>SUBTOTAL(9,H29:H30)</f>
        <v>0</v>
      </c>
      <c r="I28" s="30"/>
      <c r="J28" s="31">
        <f>SUBTOTAL(9,J29:J30)</f>
        <v>0.14959999999999998</v>
      </c>
      <c r="K28" s="30"/>
      <c r="L28" s="31">
        <f>SUBTOTAL(9,L29:L30)</f>
        <v>0</v>
      </c>
      <c r="M28" s="29"/>
      <c r="N28" s="26"/>
      <c r="O28" s="26"/>
    </row>
    <row r="29" spans="1:15" ht="12.75" outlineLevel="2">
      <c r="A29" s="32" t="s">
        <v>100</v>
      </c>
      <c r="B29" s="33" t="s">
        <v>49</v>
      </c>
      <c r="C29" s="34" t="s">
        <v>18</v>
      </c>
      <c r="D29" s="35" t="s">
        <v>50</v>
      </c>
      <c r="E29" s="34" t="s">
        <v>51</v>
      </c>
      <c r="F29" s="53">
        <v>440</v>
      </c>
      <c r="G29" s="36">
        <v>0</v>
      </c>
      <c r="H29" s="37">
        <f t="shared" si="2"/>
        <v>0</v>
      </c>
      <c r="I29" s="38">
        <v>0.00031</v>
      </c>
      <c r="J29" s="39">
        <f>F29*I29</f>
        <v>0.1364</v>
      </c>
      <c r="K29" s="38"/>
      <c r="L29" s="39">
        <f>F29*K29</f>
        <v>0</v>
      </c>
      <c r="M29" s="37">
        <v>19</v>
      </c>
      <c r="N29" s="33" t="s">
        <v>20</v>
      </c>
      <c r="O29" s="33" t="s">
        <v>52</v>
      </c>
    </row>
    <row r="30" spans="1:15" ht="12.75" outlineLevel="2">
      <c r="A30" s="32" t="s">
        <v>101</v>
      </c>
      <c r="B30" s="33" t="s">
        <v>53</v>
      </c>
      <c r="C30" s="34" t="s">
        <v>18</v>
      </c>
      <c r="D30" s="35" t="s">
        <v>54</v>
      </c>
      <c r="E30" s="34" t="s">
        <v>51</v>
      </c>
      <c r="F30" s="53">
        <v>440</v>
      </c>
      <c r="G30" s="36">
        <v>0</v>
      </c>
      <c r="H30" s="37">
        <f t="shared" si="2"/>
        <v>0</v>
      </c>
      <c r="I30" s="38">
        <v>3E-05</v>
      </c>
      <c r="J30" s="39">
        <f>F30*I30</f>
        <v>0.0132</v>
      </c>
      <c r="K30" s="38"/>
      <c r="L30" s="39">
        <f>F30*K30</f>
        <v>0</v>
      </c>
      <c r="M30" s="37">
        <v>19</v>
      </c>
      <c r="N30" s="33" t="s">
        <v>20</v>
      </c>
      <c r="O30" s="33" t="s">
        <v>52</v>
      </c>
    </row>
    <row r="31" spans="1:15" ht="20.25" customHeight="1" outlineLevel="1">
      <c r="A31" s="25"/>
      <c r="B31" s="26"/>
      <c r="C31" s="26"/>
      <c r="D31" s="26" t="s">
        <v>55</v>
      </c>
      <c r="E31" s="26"/>
      <c r="F31" s="55"/>
      <c r="G31" s="28"/>
      <c r="H31" s="29">
        <f>SUBTOTAL(9,H32)</f>
        <v>0</v>
      </c>
      <c r="I31" s="30"/>
      <c r="J31" s="31">
        <f>SUBTOTAL(9,J32:J32)</f>
        <v>0</v>
      </c>
      <c r="K31" s="30"/>
      <c r="L31" s="31">
        <f>SUBTOTAL(9,L32:L32)</f>
        <v>0</v>
      </c>
      <c r="M31" s="29"/>
      <c r="N31" s="26"/>
      <c r="O31" s="26"/>
    </row>
    <row r="32" spans="1:15" ht="12.75" outlineLevel="2">
      <c r="A32" s="32" t="s">
        <v>102</v>
      </c>
      <c r="B32" s="33" t="s">
        <v>56</v>
      </c>
      <c r="C32" s="34" t="s">
        <v>18</v>
      </c>
      <c r="D32" s="35" t="s">
        <v>89</v>
      </c>
      <c r="E32" s="34" t="s">
        <v>68</v>
      </c>
      <c r="F32" s="53">
        <v>1</v>
      </c>
      <c r="G32" s="36">
        <v>0</v>
      </c>
      <c r="H32" s="37">
        <f t="shared" si="2"/>
        <v>0</v>
      </c>
      <c r="I32" s="38"/>
      <c r="J32" s="39">
        <f>F32*I32</f>
        <v>0</v>
      </c>
      <c r="K32" s="38"/>
      <c r="L32" s="39">
        <f>F32*K32</f>
        <v>0</v>
      </c>
      <c r="M32" s="37">
        <v>19</v>
      </c>
      <c r="N32" s="33" t="s">
        <v>20</v>
      </c>
      <c r="O32" s="33" t="s">
        <v>57</v>
      </c>
    </row>
    <row r="33" spans="1:15" ht="20.25" customHeight="1" outlineLevel="1">
      <c r="A33" s="25"/>
      <c r="B33" s="26"/>
      <c r="C33" s="26"/>
      <c r="D33" s="26" t="s">
        <v>58</v>
      </c>
      <c r="E33" s="26"/>
      <c r="F33" s="55"/>
      <c r="G33" s="28"/>
      <c r="H33" s="29">
        <f>SUBTOTAL(9,H34:H40)</f>
        <v>0</v>
      </c>
      <c r="I33" s="30"/>
      <c r="J33" s="31">
        <f>SUBTOTAL(9,J34:J37)</f>
        <v>1.907248</v>
      </c>
      <c r="K33" s="30"/>
      <c r="L33" s="31">
        <f>SUBTOTAL(9,L34:L37)</f>
        <v>0</v>
      </c>
      <c r="M33" s="29"/>
      <c r="N33" s="26"/>
      <c r="O33" s="26"/>
    </row>
    <row r="34" spans="1:15" ht="12.75" outlineLevel="2">
      <c r="A34" s="32" t="s">
        <v>103</v>
      </c>
      <c r="B34" s="45" t="s">
        <v>59</v>
      </c>
      <c r="C34" s="46" t="s">
        <v>18</v>
      </c>
      <c r="D34" s="47" t="s">
        <v>78</v>
      </c>
      <c r="E34" s="46" t="s">
        <v>60</v>
      </c>
      <c r="F34" s="54">
        <v>267</v>
      </c>
      <c r="G34" s="48">
        <v>0</v>
      </c>
      <c r="H34" s="37">
        <f t="shared" si="2"/>
        <v>0</v>
      </c>
      <c r="I34" s="51">
        <v>6E-05</v>
      </c>
      <c r="J34" s="52">
        <v>0.039168</v>
      </c>
      <c r="K34" s="51"/>
      <c r="L34" s="52">
        <v>0</v>
      </c>
      <c r="M34" s="50">
        <v>20</v>
      </c>
      <c r="N34" s="49" t="s">
        <v>20</v>
      </c>
      <c r="O34" s="49" t="s">
        <v>61</v>
      </c>
    </row>
    <row r="35" spans="1:15" ht="12.75" outlineLevel="2">
      <c r="A35" s="32">
        <v>27</v>
      </c>
      <c r="B35" s="45" t="s">
        <v>62</v>
      </c>
      <c r="C35" s="46" t="s">
        <v>40</v>
      </c>
      <c r="D35" s="47" t="s">
        <v>86</v>
      </c>
      <c r="E35" s="46" t="s">
        <v>60</v>
      </c>
      <c r="F35" s="54">
        <v>324</v>
      </c>
      <c r="G35" s="48">
        <v>0</v>
      </c>
      <c r="H35" s="37">
        <f t="shared" si="2"/>
        <v>0</v>
      </c>
      <c r="I35" s="51">
        <v>1</v>
      </c>
      <c r="J35" s="52">
        <v>0.71808</v>
      </c>
      <c r="K35" s="51"/>
      <c r="L35" s="52">
        <v>0</v>
      </c>
      <c r="M35" s="50">
        <v>20</v>
      </c>
      <c r="N35" s="49" t="s">
        <v>20</v>
      </c>
      <c r="O35" s="49" t="s">
        <v>61</v>
      </c>
    </row>
    <row r="36" spans="1:15" ht="12.75" outlineLevel="2">
      <c r="A36" s="32" t="s">
        <v>104</v>
      </c>
      <c r="B36" s="45" t="s">
        <v>79</v>
      </c>
      <c r="C36" s="46" t="s">
        <v>18</v>
      </c>
      <c r="D36" s="47" t="s">
        <v>80</v>
      </c>
      <c r="E36" s="46" t="s">
        <v>51</v>
      </c>
      <c r="F36" s="54">
        <v>30</v>
      </c>
      <c r="G36" s="48">
        <v>0</v>
      </c>
      <c r="H36" s="37">
        <f t="shared" si="2"/>
        <v>0</v>
      </c>
      <c r="I36" s="51"/>
      <c r="J36" s="52">
        <v>0.5</v>
      </c>
      <c r="K36" s="51"/>
      <c r="L36" s="52"/>
      <c r="M36" s="50">
        <v>20</v>
      </c>
      <c r="N36" s="49" t="s">
        <v>20</v>
      </c>
      <c r="O36" s="49" t="s">
        <v>61</v>
      </c>
    </row>
    <row r="37" spans="1:15" ht="12.75" outlineLevel="2">
      <c r="A37" s="32">
        <v>29</v>
      </c>
      <c r="B37" s="45" t="s">
        <v>63</v>
      </c>
      <c r="C37" s="46" t="s">
        <v>18</v>
      </c>
      <c r="D37" s="47" t="s">
        <v>81</v>
      </c>
      <c r="E37" s="46" t="s">
        <v>60</v>
      </c>
      <c r="F37" s="54">
        <v>297</v>
      </c>
      <c r="G37" s="48">
        <v>0</v>
      </c>
      <c r="H37" s="37">
        <f t="shared" si="2"/>
        <v>0</v>
      </c>
      <c r="I37" s="51"/>
      <c r="J37" s="52">
        <v>0.65</v>
      </c>
      <c r="K37" s="51"/>
      <c r="L37" s="52">
        <v>0</v>
      </c>
      <c r="M37" s="50">
        <v>20</v>
      </c>
      <c r="N37" s="49" t="s">
        <v>20</v>
      </c>
      <c r="O37" s="49" t="s">
        <v>61</v>
      </c>
    </row>
    <row r="38" spans="1:15" ht="12.75">
      <c r="A38" s="3" t="s">
        <v>105</v>
      </c>
      <c r="B38" s="45" t="s">
        <v>82</v>
      </c>
      <c r="C38" s="46" t="s">
        <v>18</v>
      </c>
      <c r="D38" s="47" t="s">
        <v>83</v>
      </c>
      <c r="E38" s="46" t="s">
        <v>69</v>
      </c>
      <c r="F38" s="54">
        <v>1</v>
      </c>
      <c r="G38" s="48">
        <v>0</v>
      </c>
      <c r="H38" s="37">
        <f t="shared" si="2"/>
        <v>0</v>
      </c>
      <c r="I38" s="51"/>
      <c r="J38" s="52"/>
      <c r="K38" s="51"/>
      <c r="L38" s="52"/>
      <c r="M38" s="50">
        <v>20</v>
      </c>
      <c r="N38" s="49" t="s">
        <v>20</v>
      </c>
      <c r="O38" s="49" t="s">
        <v>61</v>
      </c>
    </row>
    <row r="39" spans="1:15" ht="12.75">
      <c r="A39" s="3">
        <v>31</v>
      </c>
      <c r="B39" s="45" t="s">
        <v>84</v>
      </c>
      <c r="C39" s="46" t="s">
        <v>18</v>
      </c>
      <c r="D39" s="47" t="s">
        <v>85</v>
      </c>
      <c r="E39" s="46" t="s">
        <v>51</v>
      </c>
      <c r="F39" s="54">
        <v>35</v>
      </c>
      <c r="G39" s="48">
        <v>0</v>
      </c>
      <c r="H39" s="37">
        <f t="shared" si="2"/>
        <v>0</v>
      </c>
      <c r="I39" s="51"/>
      <c r="J39" s="52">
        <v>0.2</v>
      </c>
      <c r="K39" s="51"/>
      <c r="L39" s="52"/>
      <c r="M39" s="50">
        <v>20</v>
      </c>
      <c r="N39" s="49" t="s">
        <v>20</v>
      </c>
      <c r="O39" s="49" t="s">
        <v>61</v>
      </c>
    </row>
    <row r="40" spans="1:15" ht="12.75">
      <c r="A40" s="3">
        <v>32</v>
      </c>
      <c r="B40" s="45" t="s">
        <v>64</v>
      </c>
      <c r="C40" s="46" t="s">
        <v>18</v>
      </c>
      <c r="D40" s="47" t="s">
        <v>87</v>
      </c>
      <c r="E40" s="46" t="s">
        <v>65</v>
      </c>
      <c r="F40" s="54">
        <v>0.2</v>
      </c>
      <c r="G40" s="48">
        <v>0</v>
      </c>
      <c r="H40" s="37">
        <f t="shared" si="2"/>
        <v>0</v>
      </c>
      <c r="I40" s="51"/>
      <c r="J40" s="52">
        <v>0</v>
      </c>
      <c r="K40" s="51"/>
      <c r="L40" s="52">
        <v>0</v>
      </c>
      <c r="M40" s="50">
        <v>20</v>
      </c>
      <c r="N40" s="49" t="s">
        <v>20</v>
      </c>
      <c r="O40" s="49" t="s">
        <v>61</v>
      </c>
    </row>
    <row r="41" ht="12.75">
      <c r="F41" s="56"/>
    </row>
    <row r="42" ht="12.75">
      <c r="F42" s="56"/>
    </row>
    <row r="43" ht="12.75">
      <c r="F43" s="56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fitToWidth="1" horizontalDpi="600" verticalDpi="600" orientation="landscape" paperSize="9" scale="69" r:id="rId1"/>
  <headerFooter alignWithMargins="0"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Průmstav,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Žamberský</dc:creator>
  <cp:keywords/>
  <dc:description/>
  <cp:lastModifiedBy>Zuzana Součková</cp:lastModifiedBy>
  <cp:lastPrinted>2019-12-03T14:18:33Z</cp:lastPrinted>
  <dcterms:created xsi:type="dcterms:W3CDTF">2009-05-20T16:13:21Z</dcterms:created>
  <dcterms:modified xsi:type="dcterms:W3CDTF">2020-12-10T09:39:01Z</dcterms:modified>
  <cp:category/>
  <cp:version/>
  <cp:contentType/>
  <cp:contentStatus/>
</cp:coreProperties>
</file>